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K:\ST\SAPF\Funkcija\Agra dokumenti\10g_Att_plans\ST_Attistibas_plans_SPRK\Otrā_oficiālā redakcija\Iesniegšanai SPRK_neoficiali\"/>
    </mc:Choice>
  </mc:AlternateContent>
  <xr:revisionPtr revIDLastSave="0" documentId="13_ncr:1_{6247B022-D1A1-4E8E-AB20-018292C35EAE}" xr6:coauthVersionLast="45" xr6:coauthVersionMax="45" xr10:uidLastSave="{00000000-0000-0000-0000-000000000000}"/>
  <bookViews>
    <workbookView xWindow="-120" yWindow="-120" windowWidth="29040" windowHeight="15840" tabRatio="389" xr2:uid="{00000000-000D-0000-FFFF-FFFF00000000}"/>
  </bookViews>
  <sheets>
    <sheet name="2.pielikum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3" i="1" l="1"/>
  <c r="P21" i="1" l="1"/>
  <c r="O21" i="1"/>
  <c r="U16" i="1" l="1"/>
  <c r="T16" i="1"/>
  <c r="S16" i="1"/>
  <c r="R16" i="1"/>
  <c r="Q16" i="1"/>
  <c r="P16" i="1"/>
  <c r="O16" i="1"/>
  <c r="N16" i="1"/>
  <c r="M16" i="1"/>
  <c r="J27" i="1" l="1"/>
  <c r="K20" i="1" l="1"/>
  <c r="I20" i="1" s="1"/>
  <c r="K15" i="1"/>
  <c r="I15" i="1" s="1"/>
  <c r="K14" i="1"/>
  <c r="I14" i="1" s="1"/>
  <c r="K12" i="1"/>
  <c r="I12" i="1" s="1"/>
  <c r="K11" i="1"/>
  <c r="I11" i="1" s="1"/>
  <c r="K24" i="1" l="1"/>
  <c r="I24" i="1" s="1"/>
  <c r="K23" i="1"/>
  <c r="I23" i="1" s="1"/>
  <c r="K19" i="1"/>
  <c r="I19" i="1" s="1"/>
  <c r="K13" i="1" l="1"/>
  <c r="I13" i="1" s="1"/>
  <c r="L10" i="1"/>
  <c r="L16" i="1" s="1"/>
  <c r="K10" i="1" l="1"/>
  <c r="I10" i="1" s="1"/>
  <c r="I16" i="1" s="1"/>
  <c r="U22" i="1"/>
  <c r="K22" i="1" s="1"/>
  <c r="I22" i="1" s="1"/>
  <c r="U18" i="1" l="1"/>
  <c r="K18" i="1" s="1"/>
  <c r="I18" i="1" s="1"/>
  <c r="K25" i="1"/>
  <c r="U21" i="1"/>
  <c r="K21" i="1" s="1"/>
  <c r="I21" i="1" s="1"/>
  <c r="L27" i="1" l="1"/>
  <c r="K16" i="1"/>
  <c r="O27" i="1"/>
  <c r="T27" i="1"/>
  <c r="R27" i="1"/>
  <c r="N27" i="1"/>
  <c r="S27" i="1"/>
  <c r="P27" i="1"/>
  <c r="U27" i="1"/>
  <c r="Q27" i="1"/>
  <c r="M27" i="1"/>
  <c r="I27" i="1"/>
  <c r="K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Dainis Orlovs</author>
  </authors>
  <commentList>
    <comment ref="L13" authorId="0" shapeId="0" xr:uid="{00000000-0006-0000-0000-000001000000}">
      <text>
        <r>
          <rPr>
            <b/>
            <sz val="9"/>
            <color indexed="81"/>
            <rFont val="Tahoma"/>
            <family val="2"/>
            <charset val="186"/>
          </rPr>
          <t>Dainis Orlovs:</t>
        </r>
        <r>
          <rPr>
            <sz val="9"/>
            <color indexed="81"/>
            <rFont val="Tahoma"/>
            <family val="2"/>
            <charset val="186"/>
          </rPr>
          <t xml:space="preserve">
t.sk. TP ēku remonts 300t.EUR</t>
        </r>
      </text>
    </comment>
  </commentList>
</comments>
</file>

<file path=xl/sharedStrings.xml><?xml version="1.0" encoding="utf-8"?>
<sst xmlns="http://schemas.openxmlformats.org/spreadsheetml/2006/main" count="111" uniqueCount="101">
  <si>
    <t>2. pielikums</t>
  </si>
  <si>
    <t>Sabiedrisko pakalpojumu regulēšanas komisijas</t>
  </si>
  <si>
    <t>2020. gada 28. maija lēmumam Nr. 1/5</t>
  </si>
  <si>
    <t>(tūkst. EUR)</t>
  </si>
  <si>
    <t>Ieguvumi no programmas īstenošanas</t>
  </si>
  <si>
    <t>Vispārīgs tehniskais raksturojums, skaits</t>
  </si>
  <si>
    <t>Īstenošanas laiks</t>
  </si>
  <si>
    <t>Kapitālieguldījumu programma</t>
  </si>
  <si>
    <t>Kopā</t>
  </si>
  <si>
    <t>Kapitālieguldījumi sadales sistēmas operatora mērķa programmās no 2022. līdz 2031.gadam (bez PVN)</t>
  </si>
  <si>
    <t>110 kV apakšstaciju pārbūve / izbūve</t>
  </si>
  <si>
    <t>Elektroapgādes drošuma un ekspluatēšanas drošības uzlabošana</t>
  </si>
  <si>
    <t>Nolietotas un nedrošas augstsprieguma apakšstaciju 6-20 kV slēgiekārtas, mūsdienu prasībām neatbilstošu releju aizsardzības nomaiņa</t>
  </si>
  <si>
    <t>Nolietotas iekārtas, sabrukušas s ārtipa slēdžu konstrukcijas (3 apakšstacijās), novecojusi un mūsdienu prasībām neatbilstoša releju aizsardzība (3 apakšstacijas)</t>
  </si>
  <si>
    <t>Tiek izvērtēts apakšstacijas transformatoru skaita samazinājums, elektrolīniju apvienošanas iespējas, rezervēšana izmantojot 20 kV elektrotīklu</t>
  </si>
  <si>
    <t>Elektroapgādes drošuma uzlabošana</t>
  </si>
  <si>
    <t>Elektroapgādes kvalitātes rādītāju SAIDI, SAIFI uzlabošana, bojājumu skaita samazināšana</t>
  </si>
  <si>
    <t>Nedrošas 10 kV kabeļu elektrolīnijas un 20 kV kailvadu elektrolīnijas mežainā apvidū, kuras ietekmē lielu skaitu klientu, 0,4 kV kailvadu elektrolīnijas</t>
  </si>
  <si>
    <t>Nedrošas konstrukcijas 10 kV kabeļu pārbūve, 20 kV kailvadi mežainā apvidū (kopā ir 46 projekti) un 0,4 kV kailvadu elektrolīnijas vidēja vecuma balstos (300 projekti)</t>
  </si>
  <si>
    <t>Elektroenerģijas zudumu samazināšana</t>
  </si>
  <si>
    <t>Nelikumīgas elektroenerģijas izmantošanas gadījumu novēršana</t>
  </si>
  <si>
    <t>Mājas pievadi, kuros konstatēta nelikumīga elektroenerģijas izmantošana</t>
  </si>
  <si>
    <t>Esošiem normatīviem neatbilstoši izbūvēti māju pievadi (sadalnes, gaisvadi), kuros ir iespējas nelikumīgi pieslēgties un lietot elektroenerģiju (7 projekti)</t>
  </si>
  <si>
    <t>Nelikumīgas elektroenerģijas izmantošanas neiespējamība, pārbaužu samazināšana</t>
  </si>
  <si>
    <t>Elektrolīniju pārbūve / atjaunošana</t>
  </si>
  <si>
    <t>Nolietotas un nedrošas 0,4-20 kV elektrolīnijas un transformatoru apakšstacijas</t>
  </si>
  <si>
    <t>Nolietotas un nedrošas 0,4-20 kV elektrolīnijas un transformatoru apakšstacijas (1074 projekti)</t>
  </si>
  <si>
    <t>Elektrotīkla topoloģijas izmaiņas, īsāks elektrotīkls ar ilgtermiņā zemākām uzturēšanas izmaksām, ņemot vērā vidi, patēriņu un teritoriju</t>
  </si>
  <si>
    <t>Rīgas 0,23 kV elektrotīkla pārbūve</t>
  </si>
  <si>
    <t>Nolietotā un LVS EN 50160 standartam neatbilstošā elektrotīkla pārbūve</t>
  </si>
  <si>
    <t>Rīgas pilsētas vēsturiskā centrā izbūvēts 3x220V elektrotīkls, kurš neatbilst mūsdienu sprieguma kvalitātes standartam (57 projekti)</t>
  </si>
  <si>
    <t>Pārslēgšana uz esošo 0,4 kV elektrotīklu saīsinot elektrotīkla kopgarumu, izbūve vienlaicīgi ar ielu atjaunošanu</t>
  </si>
  <si>
    <t>Sprieguma kvalitātes uzlabošana</t>
  </si>
  <si>
    <t>Elektroapgādes kvalitātes uzlabošana</t>
  </si>
  <si>
    <t>Elektroapgādes kvalitātes rādītāju (sprieguma kritums, mirgoņa) uzlabošana</t>
  </si>
  <si>
    <t>Objekti, kuros klientam ir konstatēta un noteikta sprieguma kvalitātes neatbilstība (74 projekti)</t>
  </si>
  <si>
    <t>Optimālāks tehniskais izpildījums, lai atrisinātu neatbilstības</t>
  </si>
  <si>
    <t>Nekustamā īpašuma rekonstrukcija</t>
  </si>
  <si>
    <t>Viedie skaitītāji</t>
  </si>
  <si>
    <t>Dispečervadības sistēmas modernizācija</t>
  </si>
  <si>
    <t>Pamatlīdzekļu iegādes</t>
  </si>
  <si>
    <t>ST klientu pieprasījuma izbūve</t>
  </si>
  <si>
    <t>Galvenie kapitāl-ieguldījumu objekti,  raksturojums</t>
  </si>
  <si>
    <t>Kopējo izmaksu samazināšanas iespēju identificēšanai piemērotā pieeja</t>
  </si>
  <si>
    <t>Alternatīvu izvērtējums, indicējot izvēlētā risinājuma priekšrocību</t>
  </si>
  <si>
    <t>Kopējie plānotie kapitālieguldījumi un to struktūra pa finansējuma avotiem (tūkst. EUR)</t>
  </si>
  <si>
    <t>Kapitālieguldījumu programmas īstenošanas laiks, kopējie plānotie kapitālieguldījumi pa gadiem,</t>
  </si>
  <si>
    <t>PAVISAM</t>
  </si>
  <si>
    <t>Administratīvo ēku un teritoriju uzturēšanu atbilstoši LBN un citām mūsdienu prasībām, bāzu rekonstrukcija bāzu skaita optimizācijai un ST strukturālo reformu realizēšanai</t>
  </si>
  <si>
    <t>Attālināta piekļuve dispečervadības sistēmas gala iekārtām un tīkla parametru nolasīšana, attālināta jaudas slēdžu vadība, samazināti bojājumu riski un defektu novēršanas laiks, iekāartu, kurām vairs nav ražotāja atbalsts nomaiņa, kiberdrošibas risku samazināšana</t>
  </si>
  <si>
    <t>ST administratīvās bāzes, ražotnes, noliktavas, laboratorija, garāžas un bāzu teritorijas</t>
  </si>
  <si>
    <t>Attālināta un automatizēta elektroenerģijas skaitītāju rādījumu  iegūšana, ST darbības izmaksu samazinājums.</t>
  </si>
  <si>
    <t>Elektroenerģijas skaitītāji un to datu apmaiņas infrastruktūra</t>
  </si>
  <si>
    <t>Transporta līdzekļi</t>
  </si>
  <si>
    <t>Transformatoru maiņa</t>
  </si>
  <si>
    <t>Nolietoto un novecojušo pamatlīdzekļu nomaiņa, aprīkojuma unifikācija</t>
  </si>
  <si>
    <t>Speciālā tehnika un transporta līdzekļi</t>
  </si>
  <si>
    <t>Elektrotīkla transformatori</t>
  </si>
  <si>
    <t>Darba aprīkojums, mērlīdzekļi, indiviālie aizsardzības līdzekļi, darbnīcu, laboratorijas,  noliktavu un ražotnes aprīkojums, telpu aprīkojums, mēbeles, strāvas ģeneratori</t>
  </si>
  <si>
    <t>Nekustamā īpašuma uzturēšanas izmaksu samazinājums</t>
  </si>
  <si>
    <t>Elektrotīkla tehnisko elektroenerģijas zudumu samazināšana, bojāto transformatoru nomaiņa</t>
  </si>
  <si>
    <t>Elektrotīkla tehnisko elektroenerģijas zudumu samazināšana</t>
  </si>
  <si>
    <t>Darba aprīkojums, mērlīdzekļi, indiviālie aizsardzības līdzekļi,  darbnīcu, laboratorijas,  noliktavu un ražotnes aprīkojums, telpu aprīkojums, mēbeles, strāvas ģeneratori</t>
  </si>
  <si>
    <t>Uzturēšanas un apkalpošanas izmaksu samazinājums</t>
  </si>
  <si>
    <t>Pamatlīdzekļu uzturēšanas un darbu veikšanas izmaksu samazinājums</t>
  </si>
  <si>
    <t>Elektrotīkla atjaunošana un rekonstrukcija KOPĀ</t>
  </si>
  <si>
    <t>Speciālās tehnikas un transporta skaita optimizācija un universālums pielietojumā</t>
  </si>
  <si>
    <t>Transporta parka uzturēšanas un darbu veikšanas izmaksu samazināšana</t>
  </si>
  <si>
    <t>Datums___.___.______.*</t>
  </si>
  <si>
    <t>Persona, kura tiesīga pārstāvēt sadales sistēmas operatoru</t>
  </si>
  <si>
    <t>/paraksts un tā atšifrējums/</t>
  </si>
  <si>
    <t>Z.v.</t>
  </si>
  <si>
    <t>/sagatavotāja vārds, uzvārds/</t>
  </si>
  <si>
    <t>* Dokumenta rekvizītus "datums" un "paraksts" neaizpilda, ja elektroniskais dokuments ir sagatavots atbilstoši normatīvajiem aktiem par elektronisko dokumentu noformēšanu.</t>
  </si>
  <si>
    <t>Agris Kurms</t>
  </si>
  <si>
    <r>
      <t>Tālrunis__</t>
    </r>
    <r>
      <rPr>
        <u/>
        <sz val="11"/>
        <color theme="1"/>
        <rFont val="Calibri"/>
        <family val="2"/>
        <charset val="186"/>
        <scheme val="minor"/>
      </rPr>
      <t>25482243</t>
    </r>
    <r>
      <rPr>
        <sz val="11"/>
        <color theme="1"/>
        <rFont val="Calibri"/>
        <family val="2"/>
        <charset val="186"/>
        <scheme val="minor"/>
      </rPr>
      <t>__</t>
    </r>
  </si>
  <si>
    <t>Izpilddirektors Sandis Jansons</t>
  </si>
  <si>
    <t>Attīstības direktors Jānis Kirkovalds</t>
  </si>
  <si>
    <t>Inovatīvu iekārtu ieviešana elektrotīklā</t>
  </si>
  <si>
    <t>Pašu finansējums</t>
  </si>
  <si>
    <t>Trešo pušu finansējums</t>
  </si>
  <si>
    <t>Klientu rosināto pieslēgumu  izbūve un trešo pušu ierosinātā elektroiekārtu pārcelšana</t>
  </si>
  <si>
    <t>Vieda elektrotīkla vadīšana un mikroģenerācijas ģenerējošo jaudu pārvaldīšana</t>
  </si>
  <si>
    <t>Uzturēt esošo speciālās tehnikas un transporta parku bez izmaiņām, pieaugs tehnikas uzturēšanas izmaksas</t>
  </si>
  <si>
    <t>Neveikt transformatoru nomaiņu, ja nav bojāts, pieaugs elektrotīkla elektroenerģijas tehniskie zudumi</t>
  </si>
  <si>
    <t>Remontēt esošos pamatlīdzekļus, pieaugs pamatlīdzekļu uzturēšanas izmkasas un darbu veiķsanai nepieciešamais laika patēriņš</t>
  </si>
  <si>
    <t>Uzturēt nekustamo īpašumu bez izmaiņām, pieaugs īpašuma uzturēšanas izmaksas</t>
  </si>
  <si>
    <t>Dispečervadības sistēmas gala iekārtas un to vadības sistēmas modernizācija vai nomaiņa</t>
  </si>
  <si>
    <t>Dispečervadības sistēmas gala iekārtas,  dispečevadības iekārtu vadības sistēma</t>
  </si>
  <si>
    <t>Neveikt plānveida DVS iekārtu un sistēmas nomaiņu, palielināsies bojājumu novēršanas laiks un biežums, pieaugs kiberdroišības riski.</t>
  </si>
  <si>
    <t>Elektroenerģiju akumulējošo iekārtas, viedas tīkla pārvaldības iekārtas</t>
  </si>
  <si>
    <t>Uzturēt esošās modifikācijas elektroenerģijas skaitītājus, būtu nepieciešami papildus resursi skaitītāju rādījumu nolasīšanai un apsekošanai.</t>
  </si>
  <si>
    <t>Dažādu risinājumu salīdzināšana ņemot vērā dzīves cikla izmaksas, elektrotīkla topoloģijas izmaiņas, attālināti vadāmu slēdžu izbūve, citas elektrolīnijas trases izvēle</t>
  </si>
  <si>
    <t>Esošo iekārtu, kuras vairs netiek ražotas, uzturēšana palielinās izmaksas, kā arī samazinās elektroapgādes drošību un to apkalpošanas drošumu</t>
  </si>
  <si>
    <t>Sagalabāt esošo elektrotīklu, kas neļaus samazināt uzturēšanas izmaksas (bjājumu novēršana, trašu tīrīšana) un neļaus uzlabot elektroapgādes drošuma parametrus</t>
  </si>
  <si>
    <t>Tiks saglabāta iespēja nelikumīgi izmantot elektroenerģiju, kas attiecīgi rada zaudējumus ST. Tās novēršana rada papildus izmaksas personāla izmaksās</t>
  </si>
  <si>
    <t>Saglabājot paralēlo infrastruktūru nebūs iespējas samazināt uzturēšanas izmaksas, zudumu apjomu, kā arī esošais izpildījums neatbilst normatīviem un samazina apkalpošanas drošumu</t>
  </si>
  <si>
    <t>Saglabāt neatbilstības līdz pārbūvei, kas neatbilst ST noteiktām licences prasībām, kā arī ierobežo klientu iespējas gan izmantot esošo pieslēgumu, gan to attīstīt</t>
  </si>
  <si>
    <t>Veikt elektrotīkla uzturēšanu, kas palilinātu izmaksas, samazinātu elektroapgādes drošumu un ietekmētu apkalpošanas drošību</t>
  </si>
  <si>
    <t>Kapitālieguldījumu līmeņa noturēšana (samērīgums), elektrotīkla tehnisko elektroenerģijas zudumu samazināšana</t>
  </si>
  <si>
    <t>Alternatīvs risinājums sprieguma kvalitātes nodrošināšanai un sistēmas darbības efektivitātes paaugstinšānai būtu elektrotīkla priekšlaicīga pilnīga pārbūve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</si>
</sst>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b/>
      <sz val="14"/>
      <color theme="1"/>
      <name val="Calibri"/>
      <family val="2"/>
      <charset val="186"/>
      <scheme val="minor"/>
    </font>
    <font>
      <sz val="9.5"/>
      <color theme="1"/>
      <name val="Cambria"/>
      <family val="1"/>
      <charset val="186"/>
    </font>
    <font>
      <b/>
      <sz val="9.5"/>
      <color theme="1"/>
      <name val="Cambria"/>
      <family val="1"/>
      <charset val="186"/>
    </font>
    <font>
      <sz val="11"/>
      <color theme="1"/>
      <name val="Calibri"/>
      <family val="2"/>
      <charset val="186"/>
    </font>
    <font>
      <sz val="9"/>
      <color indexed="81"/>
      <name val="Tahoma"/>
      <family val="2"/>
      <charset val="186"/>
    </font>
    <font>
      <b/>
      <sz val="9"/>
      <color indexed="81"/>
      <name val="Tahoma"/>
      <family val="2"/>
      <charset val="186"/>
    </font>
    <font>
      <u/>
      <sz val="11"/>
      <color theme="1"/>
      <name val="Calibri"/>
      <family val="2"/>
      <charset val="186"/>
      <scheme val="minor"/>
    </font>
    <font>
      <sz val="9.5"/>
      <name val="Cambria"/>
      <family val="1"/>
      <charset val="186"/>
    </font>
  </fonts>
  <fills count="3">
    <fill>
      <patternFill patternType="none"/>
    </fill>
    <fill>
      <patternFill patternType="gray125"/>
    </fill>
    <fill>
      <patternFill patternType="solid">
        <fgColor theme="6" tint="0.79998168889431442"/>
        <bgColor indexed="64"/>
      </patternFill>
    </fill>
  </fills>
  <borders count="1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49">
    <xf numFmtId="0" fontId="0" fillId="0" borderId="0" xfId="0"/>
    <xf numFmtId="0" fontId="1" fillId="0" borderId="0" xfId="0" applyFont="1"/>
    <xf numFmtId="0" fontId="0" fillId="0" borderId="0" xfId="0" applyAlignment="1">
      <alignment horizontal="right"/>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3"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3" fillId="0" borderId="3" xfId="0" applyFont="1" applyBorder="1" applyAlignment="1">
      <alignment horizontal="center" vertical="center" wrapText="1"/>
    </xf>
    <xf numFmtId="3"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Fill="1"/>
    <xf numFmtId="3" fontId="3" fillId="0" borderId="5"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0" xfId="0" applyAlignment="1">
      <alignment horizontal="left"/>
    </xf>
    <xf numFmtId="3"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2" fillId="0" borderId="5" xfId="0" applyFont="1" applyBorder="1" applyAlignment="1">
      <alignment horizontal="center" vertical="center" wrapText="1"/>
    </xf>
    <xf numFmtId="3" fontId="2" fillId="0" borderId="5" xfId="0" applyNumberFormat="1" applyFont="1" applyFill="1" applyBorder="1" applyAlignment="1">
      <alignment horizontal="center" vertical="center" wrapText="1"/>
    </xf>
    <xf numFmtId="3" fontId="0" fillId="0" borderId="0" xfId="0" applyNumberFormat="1"/>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0" fillId="0" borderId="13" xfId="0" applyBorder="1" applyAlignment="1">
      <alignment horizontal="right"/>
    </xf>
    <xf numFmtId="0" fontId="0" fillId="0" borderId="14" xfId="0" applyBorder="1" applyAlignment="1">
      <alignment horizontal="right"/>
    </xf>
    <xf numFmtId="0" fontId="0" fillId="0" borderId="15" xfId="0" applyBorder="1" applyAlignment="1">
      <alignment horizontal="righ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3" fontId="2" fillId="2" borderId="5"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V41"/>
  <sheetViews>
    <sheetView tabSelected="1" zoomScale="85" zoomScaleNormal="85" workbookViewId="0">
      <pane ySplit="9" topLeftCell="A10" activePane="bottomLeft" state="frozen"/>
      <selection pane="bottomLeft" activeCell="V20" sqref="V20"/>
    </sheetView>
  </sheetViews>
  <sheetFormatPr defaultRowHeight="15" x14ac:dyDescent="0.25"/>
  <cols>
    <col min="1" max="1" width="1.85546875" customWidth="1"/>
    <col min="2" max="2" width="20.140625" customWidth="1"/>
    <col min="3" max="3" width="22.7109375" customWidth="1"/>
    <col min="4" max="4" width="32.7109375" customWidth="1"/>
    <col min="5" max="5" width="28.7109375" customWidth="1"/>
    <col min="6" max="6" width="26.5703125" customWidth="1"/>
    <col min="7" max="7" width="27" customWidth="1"/>
    <col min="8" max="8" width="12.7109375" customWidth="1"/>
    <col min="9" max="9" width="12.85546875" customWidth="1"/>
    <col min="10" max="10" width="12.42578125" customWidth="1"/>
    <col min="11" max="11" width="8.7109375" customWidth="1"/>
    <col min="23" max="23" width="2.28515625" customWidth="1"/>
  </cols>
  <sheetData>
    <row r="2" spans="2:22" x14ac:dyDescent="0.25">
      <c r="U2" s="2" t="s">
        <v>0</v>
      </c>
    </row>
    <row r="3" spans="2:22" x14ac:dyDescent="0.25">
      <c r="U3" s="2" t="s">
        <v>1</v>
      </c>
    </row>
    <row r="4" spans="2:22" x14ac:dyDescent="0.25">
      <c r="U4" s="2" t="s">
        <v>2</v>
      </c>
    </row>
    <row r="5" spans="2:22" ht="18.75" x14ac:dyDescent="0.3">
      <c r="B5" s="1" t="s">
        <v>9</v>
      </c>
    </row>
    <row r="6" spans="2:22" ht="15.75" thickBot="1" x14ac:dyDescent="0.3"/>
    <row r="7" spans="2:22" ht="22.5" customHeight="1" x14ac:dyDescent="0.25">
      <c r="B7" s="27" t="s">
        <v>7</v>
      </c>
      <c r="C7" s="27" t="s">
        <v>4</v>
      </c>
      <c r="D7" s="27" t="s">
        <v>42</v>
      </c>
      <c r="E7" s="27" t="s">
        <v>5</v>
      </c>
      <c r="F7" s="27" t="s">
        <v>43</v>
      </c>
      <c r="G7" s="27" t="s">
        <v>44</v>
      </c>
      <c r="H7" s="27" t="s">
        <v>6</v>
      </c>
      <c r="I7" s="32" t="s">
        <v>45</v>
      </c>
      <c r="J7" s="33"/>
      <c r="K7" s="34"/>
      <c r="L7" s="32" t="s">
        <v>46</v>
      </c>
      <c r="M7" s="33"/>
      <c r="N7" s="33"/>
      <c r="O7" s="33"/>
      <c r="P7" s="33"/>
      <c r="Q7" s="33"/>
      <c r="R7" s="33"/>
      <c r="S7" s="33"/>
      <c r="T7" s="33"/>
      <c r="U7" s="34"/>
    </row>
    <row r="8" spans="2:22" ht="15.75" thickBot="1" x14ac:dyDescent="0.3">
      <c r="B8" s="28"/>
      <c r="C8" s="28"/>
      <c r="D8" s="28"/>
      <c r="E8" s="28"/>
      <c r="F8" s="28"/>
      <c r="G8" s="28"/>
      <c r="H8" s="28"/>
      <c r="I8" s="35"/>
      <c r="J8" s="36"/>
      <c r="K8" s="37"/>
      <c r="L8" s="35" t="s">
        <v>3</v>
      </c>
      <c r="M8" s="36"/>
      <c r="N8" s="36"/>
      <c r="O8" s="36"/>
      <c r="P8" s="36"/>
      <c r="Q8" s="36"/>
      <c r="R8" s="36"/>
      <c r="S8" s="36"/>
      <c r="T8" s="36"/>
      <c r="U8" s="37"/>
    </row>
    <row r="9" spans="2:22" ht="26.25" thickBot="1" x14ac:dyDescent="0.3">
      <c r="B9" s="29"/>
      <c r="C9" s="29"/>
      <c r="D9" s="29"/>
      <c r="E9" s="29"/>
      <c r="F9" s="29"/>
      <c r="G9" s="29"/>
      <c r="H9" s="29"/>
      <c r="I9" s="3" t="s">
        <v>79</v>
      </c>
      <c r="J9" s="3" t="s">
        <v>80</v>
      </c>
      <c r="K9" s="3" t="s">
        <v>8</v>
      </c>
      <c r="L9" s="3">
        <v>2022</v>
      </c>
      <c r="M9" s="3">
        <v>2023</v>
      </c>
      <c r="N9" s="3">
        <v>2024</v>
      </c>
      <c r="O9" s="3">
        <v>2025</v>
      </c>
      <c r="P9" s="3">
        <v>2026</v>
      </c>
      <c r="Q9" s="3">
        <v>2027</v>
      </c>
      <c r="R9" s="3">
        <v>2028</v>
      </c>
      <c r="S9" s="3">
        <v>2029</v>
      </c>
      <c r="T9" s="3">
        <v>2030</v>
      </c>
      <c r="U9" s="3">
        <v>2031</v>
      </c>
    </row>
    <row r="10" spans="2:22" ht="77.25" thickBot="1" x14ac:dyDescent="0.3">
      <c r="B10" s="4" t="s">
        <v>10</v>
      </c>
      <c r="C10" s="3" t="s">
        <v>11</v>
      </c>
      <c r="D10" s="3" t="s">
        <v>12</v>
      </c>
      <c r="E10" s="3" t="s">
        <v>13</v>
      </c>
      <c r="F10" s="26" t="s">
        <v>14</v>
      </c>
      <c r="G10" s="3" t="s">
        <v>93</v>
      </c>
      <c r="H10" s="3"/>
      <c r="I10" s="5">
        <f>K10</f>
        <v>20971.477999999999</v>
      </c>
      <c r="J10" s="3">
        <v>0</v>
      </c>
      <c r="K10" s="8">
        <f>SUM(L10:U10)</f>
        <v>20971.477999999999</v>
      </c>
      <c r="L10" s="21">
        <f>1241.478+100</f>
        <v>1341.4780000000001</v>
      </c>
      <c r="M10" s="22">
        <v>2220</v>
      </c>
      <c r="N10" s="22">
        <v>2040</v>
      </c>
      <c r="O10" s="22">
        <v>2150</v>
      </c>
      <c r="P10" s="22">
        <v>2300</v>
      </c>
      <c r="Q10" s="22">
        <v>2320</v>
      </c>
      <c r="R10" s="22">
        <v>2080</v>
      </c>
      <c r="S10" s="22">
        <v>2320</v>
      </c>
      <c r="T10" s="22">
        <v>2100</v>
      </c>
      <c r="U10" s="22">
        <v>2100</v>
      </c>
    </row>
    <row r="11" spans="2:22" ht="90" thickBot="1" x14ac:dyDescent="0.3">
      <c r="B11" s="4" t="s">
        <v>15</v>
      </c>
      <c r="C11" s="3" t="s">
        <v>16</v>
      </c>
      <c r="D11" s="3" t="s">
        <v>17</v>
      </c>
      <c r="E11" s="3" t="s">
        <v>18</v>
      </c>
      <c r="F11" s="3" t="s">
        <v>92</v>
      </c>
      <c r="G11" s="3" t="s">
        <v>94</v>
      </c>
      <c r="H11" s="3"/>
      <c r="I11" s="5">
        <f t="shared" ref="I11:I15" si="0">K11</f>
        <v>54383.407999999996</v>
      </c>
      <c r="J11" s="3">
        <v>0</v>
      </c>
      <c r="K11" s="8">
        <f t="shared" ref="K11:K15" si="1">SUM(L11:U11)</f>
        <v>54383.407999999996</v>
      </c>
      <c r="L11" s="21">
        <v>6383.4080000000004</v>
      </c>
      <c r="M11" s="22">
        <v>6000</v>
      </c>
      <c r="N11" s="22">
        <v>6000</v>
      </c>
      <c r="O11" s="22">
        <v>6000</v>
      </c>
      <c r="P11" s="22">
        <v>6000</v>
      </c>
      <c r="Q11" s="22">
        <v>6000</v>
      </c>
      <c r="R11" s="22">
        <v>6000</v>
      </c>
      <c r="S11" s="22">
        <v>6000</v>
      </c>
      <c r="T11" s="22">
        <v>6000</v>
      </c>
      <c r="U11" s="22">
        <v>0</v>
      </c>
    </row>
    <row r="12" spans="2:22" ht="77.25" thickBot="1" x14ac:dyDescent="0.3">
      <c r="B12" s="4" t="s">
        <v>19</v>
      </c>
      <c r="C12" s="3" t="s">
        <v>20</v>
      </c>
      <c r="D12" s="3" t="s">
        <v>21</v>
      </c>
      <c r="E12" s="3" t="s">
        <v>22</v>
      </c>
      <c r="F12" s="3" t="s">
        <v>23</v>
      </c>
      <c r="G12" s="3" t="s">
        <v>95</v>
      </c>
      <c r="H12" s="3"/>
      <c r="I12" s="5">
        <f t="shared" si="0"/>
        <v>922.8</v>
      </c>
      <c r="J12" s="3">
        <v>0</v>
      </c>
      <c r="K12" s="8">
        <f t="shared" si="1"/>
        <v>922.8</v>
      </c>
      <c r="L12" s="21">
        <v>22.8</v>
      </c>
      <c r="M12" s="22">
        <v>100</v>
      </c>
      <c r="N12" s="22">
        <v>100</v>
      </c>
      <c r="O12" s="22">
        <v>100</v>
      </c>
      <c r="P12" s="22">
        <v>100</v>
      </c>
      <c r="Q12" s="22">
        <v>100</v>
      </c>
      <c r="R12" s="22">
        <v>100</v>
      </c>
      <c r="S12" s="22">
        <v>100</v>
      </c>
      <c r="T12" s="22">
        <v>100</v>
      </c>
      <c r="U12" s="22">
        <v>100</v>
      </c>
    </row>
    <row r="13" spans="2:22" ht="64.5" thickBot="1" x14ac:dyDescent="0.3">
      <c r="B13" s="4" t="s">
        <v>24</v>
      </c>
      <c r="C13" s="3" t="s">
        <v>11</v>
      </c>
      <c r="D13" s="3" t="s">
        <v>25</v>
      </c>
      <c r="E13" s="3" t="s">
        <v>26</v>
      </c>
      <c r="F13" s="3" t="s">
        <v>27</v>
      </c>
      <c r="G13" s="3" t="s">
        <v>98</v>
      </c>
      <c r="H13" s="3"/>
      <c r="I13" s="5">
        <f t="shared" si="0"/>
        <v>476016.06455999997</v>
      </c>
      <c r="J13" s="3">
        <v>0</v>
      </c>
      <c r="K13" s="8">
        <f t="shared" si="1"/>
        <v>476016.06455999997</v>
      </c>
      <c r="L13" s="21">
        <f>41923.06456+300+343</f>
        <v>42566.064559999999</v>
      </c>
      <c r="M13" s="22">
        <v>43340</v>
      </c>
      <c r="N13" s="22">
        <v>44506</v>
      </c>
      <c r="O13" s="22">
        <v>45400</v>
      </c>
      <c r="P13" s="22">
        <v>46272</v>
      </c>
      <c r="Q13" s="22">
        <v>47293</v>
      </c>
      <c r="R13" s="22">
        <v>48592</v>
      </c>
      <c r="S13" s="22">
        <v>49431</v>
      </c>
      <c r="T13" s="22">
        <v>50749</v>
      </c>
      <c r="U13" s="22">
        <v>57867</v>
      </c>
    </row>
    <row r="14" spans="2:22" ht="90" thickBot="1" x14ac:dyDescent="0.3">
      <c r="B14" s="4" t="s">
        <v>28</v>
      </c>
      <c r="C14" s="3" t="s">
        <v>11</v>
      </c>
      <c r="D14" s="3" t="s">
        <v>29</v>
      </c>
      <c r="E14" s="3" t="s">
        <v>30</v>
      </c>
      <c r="F14" s="3" t="s">
        <v>31</v>
      </c>
      <c r="G14" s="3" t="s">
        <v>96</v>
      </c>
      <c r="H14" s="3"/>
      <c r="I14" s="5">
        <f t="shared" si="0"/>
        <v>5117.9398399999991</v>
      </c>
      <c r="J14" s="3">
        <v>0</v>
      </c>
      <c r="K14" s="8">
        <f t="shared" si="1"/>
        <v>5117.9398399999991</v>
      </c>
      <c r="L14" s="21">
        <v>5117.9398399999991</v>
      </c>
      <c r="M14" s="22">
        <v>0</v>
      </c>
      <c r="N14" s="22">
        <v>0</v>
      </c>
      <c r="O14" s="22">
        <v>0</v>
      </c>
      <c r="P14" s="22">
        <v>0</v>
      </c>
      <c r="Q14" s="22">
        <v>0</v>
      </c>
      <c r="R14" s="22">
        <v>0</v>
      </c>
      <c r="S14" s="22">
        <v>0</v>
      </c>
      <c r="T14" s="22">
        <v>0</v>
      </c>
      <c r="U14" s="22">
        <v>0</v>
      </c>
    </row>
    <row r="15" spans="2:22" ht="77.25" thickBot="1" x14ac:dyDescent="0.3">
      <c r="B15" s="4" t="s">
        <v>32</v>
      </c>
      <c r="C15" s="3" t="s">
        <v>33</v>
      </c>
      <c r="D15" s="3" t="s">
        <v>34</v>
      </c>
      <c r="E15" s="3" t="s">
        <v>35</v>
      </c>
      <c r="F15" s="3" t="s">
        <v>36</v>
      </c>
      <c r="G15" s="3" t="s">
        <v>97</v>
      </c>
      <c r="H15" s="3"/>
      <c r="I15" s="5">
        <f t="shared" si="0"/>
        <v>25718.09705</v>
      </c>
      <c r="J15" s="3">
        <v>0</v>
      </c>
      <c r="K15" s="8">
        <f t="shared" si="1"/>
        <v>25718.09705</v>
      </c>
      <c r="L15" s="5">
        <v>3218.0970499999999</v>
      </c>
      <c r="M15" s="3">
        <v>2500</v>
      </c>
      <c r="N15" s="3">
        <v>2500</v>
      </c>
      <c r="O15" s="3">
        <v>2500</v>
      </c>
      <c r="P15" s="3">
        <v>2500</v>
      </c>
      <c r="Q15" s="3">
        <v>2500</v>
      </c>
      <c r="R15" s="3">
        <v>2500</v>
      </c>
      <c r="S15" s="3">
        <v>2500</v>
      </c>
      <c r="T15" s="3">
        <v>2500</v>
      </c>
      <c r="U15" s="3">
        <v>2500</v>
      </c>
    </row>
    <row r="16" spans="2:22" s="11" customFormat="1" ht="15.75" thickBot="1" x14ac:dyDescent="0.3">
      <c r="B16" s="13" t="s">
        <v>65</v>
      </c>
      <c r="C16" s="14"/>
      <c r="D16" s="14"/>
      <c r="E16" s="14"/>
      <c r="F16" s="14"/>
      <c r="G16" s="14"/>
      <c r="H16" s="14"/>
      <c r="I16" s="12">
        <f>SUM(I10:I15)</f>
        <v>583129.78744999995</v>
      </c>
      <c r="J16" s="15"/>
      <c r="K16" s="12">
        <f>SUM(L16:U16)</f>
        <v>583129.78744999995</v>
      </c>
      <c r="L16" s="12">
        <f>SUM(L10:L15)</f>
        <v>58649.787449999996</v>
      </c>
      <c r="M16" s="12">
        <f t="shared" ref="M16:U16" si="2">SUM(M10:M15)</f>
        <v>54160</v>
      </c>
      <c r="N16" s="12">
        <f t="shared" si="2"/>
        <v>55146</v>
      </c>
      <c r="O16" s="12">
        <f t="shared" si="2"/>
        <v>56150</v>
      </c>
      <c r="P16" s="12">
        <f t="shared" si="2"/>
        <v>57172</v>
      </c>
      <c r="Q16" s="12">
        <f t="shared" si="2"/>
        <v>58213</v>
      </c>
      <c r="R16" s="12">
        <f t="shared" si="2"/>
        <v>59272</v>
      </c>
      <c r="S16" s="12">
        <f t="shared" si="2"/>
        <v>60351</v>
      </c>
      <c r="T16" s="12">
        <f t="shared" si="2"/>
        <v>61449</v>
      </c>
      <c r="U16" s="12">
        <f t="shared" si="2"/>
        <v>62567</v>
      </c>
      <c r="V16"/>
    </row>
    <row r="17" spans="2:21" ht="15.75" thickBot="1" x14ac:dyDescent="0.3">
      <c r="B17" s="4"/>
      <c r="C17" s="3"/>
      <c r="D17" s="3"/>
      <c r="E17" s="3"/>
      <c r="F17" s="3"/>
      <c r="G17" s="3"/>
      <c r="H17" s="3"/>
      <c r="I17" s="3"/>
      <c r="J17" s="3"/>
      <c r="K17" s="3"/>
      <c r="L17" s="5"/>
      <c r="M17" s="5"/>
      <c r="N17" s="5"/>
      <c r="O17" s="5"/>
      <c r="P17" s="5"/>
      <c r="Q17" s="5"/>
      <c r="R17" s="5"/>
      <c r="S17" s="5"/>
      <c r="T17" s="5"/>
      <c r="U17" s="5"/>
    </row>
    <row r="18" spans="2:21" ht="102.75" thickBot="1" x14ac:dyDescent="0.3">
      <c r="B18" s="4" t="s">
        <v>37</v>
      </c>
      <c r="C18" s="6" t="s">
        <v>48</v>
      </c>
      <c r="D18" s="3" t="s">
        <v>50</v>
      </c>
      <c r="E18" s="3" t="s">
        <v>50</v>
      </c>
      <c r="F18" s="3" t="s">
        <v>59</v>
      </c>
      <c r="G18" s="3" t="s">
        <v>86</v>
      </c>
      <c r="H18" s="3"/>
      <c r="I18" s="5">
        <f>K18</f>
        <v>21898.86</v>
      </c>
      <c r="J18" s="3">
        <v>0</v>
      </c>
      <c r="K18" s="12">
        <f t="shared" ref="K18:K25" si="3">SUM(L18:U18)</f>
        <v>21898.86</v>
      </c>
      <c r="L18" s="5">
        <v>2000</v>
      </c>
      <c r="M18" s="5">
        <v>2040</v>
      </c>
      <c r="N18" s="5">
        <v>2081</v>
      </c>
      <c r="O18" s="5">
        <v>2123</v>
      </c>
      <c r="P18" s="5">
        <v>2165</v>
      </c>
      <c r="Q18" s="5">
        <v>2208</v>
      </c>
      <c r="R18" s="5">
        <v>2252</v>
      </c>
      <c r="S18" s="5">
        <v>2297</v>
      </c>
      <c r="T18" s="5">
        <v>2343</v>
      </c>
      <c r="U18" s="5">
        <f>T18*1.02</f>
        <v>2389.86</v>
      </c>
    </row>
    <row r="19" spans="2:21" ht="64.5" thickBot="1" x14ac:dyDescent="0.3">
      <c r="B19" s="4" t="s">
        <v>38</v>
      </c>
      <c r="C19" s="3" t="s">
        <v>51</v>
      </c>
      <c r="D19" s="3" t="s">
        <v>52</v>
      </c>
      <c r="E19" s="3" t="s">
        <v>52</v>
      </c>
      <c r="F19" s="3" t="s">
        <v>51</v>
      </c>
      <c r="G19" s="3" t="s">
        <v>91</v>
      </c>
      <c r="H19" s="3"/>
      <c r="I19" s="5">
        <f t="shared" ref="I19:I24" si="4">K19</f>
        <v>27714.044000000002</v>
      </c>
      <c r="J19" s="3">
        <v>0</v>
      </c>
      <c r="K19" s="12">
        <f t="shared" si="3"/>
        <v>27714.044000000002</v>
      </c>
      <c r="L19" s="5">
        <v>3714.0439999999999</v>
      </c>
      <c r="M19" s="5">
        <v>0</v>
      </c>
      <c r="N19" s="5">
        <v>0</v>
      </c>
      <c r="O19" s="5">
        <v>0</v>
      </c>
      <c r="P19" s="5">
        <v>4000</v>
      </c>
      <c r="Q19" s="5">
        <v>4000</v>
      </c>
      <c r="R19" s="5">
        <v>4000</v>
      </c>
      <c r="S19" s="5">
        <v>4000</v>
      </c>
      <c r="T19" s="5">
        <v>4000</v>
      </c>
      <c r="U19" s="5">
        <v>4000</v>
      </c>
    </row>
    <row r="20" spans="2:21" ht="77.25" thickBot="1" x14ac:dyDescent="0.3">
      <c r="B20" s="45" t="s">
        <v>78</v>
      </c>
      <c r="C20" s="46" t="s">
        <v>82</v>
      </c>
      <c r="D20" s="46" t="s">
        <v>90</v>
      </c>
      <c r="E20" s="46" t="s">
        <v>90</v>
      </c>
      <c r="F20" s="46" t="s">
        <v>99</v>
      </c>
      <c r="G20" s="46" t="s">
        <v>100</v>
      </c>
      <c r="H20" s="46"/>
      <c r="I20" s="47">
        <f>K20</f>
        <v>5500</v>
      </c>
      <c r="J20" s="46">
        <v>0</v>
      </c>
      <c r="K20" s="48">
        <f>SUM(L20:U20)</f>
        <v>5500</v>
      </c>
      <c r="L20" s="47"/>
      <c r="M20" s="46"/>
      <c r="N20" s="46"/>
      <c r="O20" s="46">
        <v>300</v>
      </c>
      <c r="P20" s="46">
        <v>500</v>
      </c>
      <c r="Q20" s="46">
        <v>700</v>
      </c>
      <c r="R20" s="46">
        <v>1000</v>
      </c>
      <c r="S20" s="46">
        <v>1000</v>
      </c>
      <c r="T20" s="46">
        <v>1000</v>
      </c>
      <c r="U20" s="46">
        <v>1000</v>
      </c>
    </row>
    <row r="21" spans="2:21" ht="153.75" thickBot="1" x14ac:dyDescent="0.3">
      <c r="B21" s="4" t="s">
        <v>39</v>
      </c>
      <c r="C21" s="3" t="s">
        <v>49</v>
      </c>
      <c r="D21" s="3" t="s">
        <v>87</v>
      </c>
      <c r="E21" s="3" t="s">
        <v>88</v>
      </c>
      <c r="F21" s="3" t="s">
        <v>63</v>
      </c>
      <c r="G21" s="3" t="s">
        <v>89</v>
      </c>
      <c r="H21" s="3"/>
      <c r="I21" s="5">
        <f t="shared" si="4"/>
        <v>6916.223</v>
      </c>
      <c r="J21" s="3">
        <v>0</v>
      </c>
      <c r="K21" s="12">
        <f t="shared" si="3"/>
        <v>6916.223</v>
      </c>
      <c r="L21" s="5">
        <v>343.983</v>
      </c>
      <c r="M21" s="5">
        <v>315</v>
      </c>
      <c r="N21" s="5">
        <v>321</v>
      </c>
      <c r="O21" s="5">
        <f>327+1500</f>
        <v>1827</v>
      </c>
      <c r="P21" s="5">
        <f>334+2000</f>
        <v>2334</v>
      </c>
      <c r="Q21" s="5">
        <v>341</v>
      </c>
      <c r="R21" s="5">
        <v>348</v>
      </c>
      <c r="S21" s="5">
        <v>355</v>
      </c>
      <c r="T21" s="5">
        <v>362</v>
      </c>
      <c r="U21" s="5">
        <f>T21*1.02</f>
        <v>369.24</v>
      </c>
    </row>
    <row r="22" spans="2:21" ht="51.75" thickBot="1" x14ac:dyDescent="0.3">
      <c r="B22" s="10" t="s">
        <v>53</v>
      </c>
      <c r="C22" s="9" t="s">
        <v>66</v>
      </c>
      <c r="D22" s="9" t="s">
        <v>56</v>
      </c>
      <c r="E22" s="9" t="s">
        <v>56</v>
      </c>
      <c r="F22" s="9" t="s">
        <v>67</v>
      </c>
      <c r="G22" s="9" t="s">
        <v>83</v>
      </c>
      <c r="H22" s="9"/>
      <c r="I22" s="5">
        <f t="shared" si="4"/>
        <v>30211.111111111109</v>
      </c>
      <c r="J22" s="9">
        <v>0</v>
      </c>
      <c r="K22" s="12">
        <f t="shared" si="3"/>
        <v>30211.111111111109</v>
      </c>
      <c r="L22" s="5">
        <v>657</v>
      </c>
      <c r="M22" s="5">
        <v>2087</v>
      </c>
      <c r="N22" s="5">
        <v>636</v>
      </c>
      <c r="O22" s="5">
        <v>7696</v>
      </c>
      <c r="P22" s="5">
        <v>2410</v>
      </c>
      <c r="Q22" s="5">
        <v>5156</v>
      </c>
      <c r="R22" s="5">
        <v>3065</v>
      </c>
      <c r="S22" s="5">
        <v>2736</v>
      </c>
      <c r="T22" s="5">
        <v>2747</v>
      </c>
      <c r="U22" s="5">
        <f>AVERAGE(L22:T22)</f>
        <v>3021.1111111111113</v>
      </c>
    </row>
    <row r="23" spans="2:21" ht="51.75" thickBot="1" x14ac:dyDescent="0.3">
      <c r="B23" s="10" t="s">
        <v>54</v>
      </c>
      <c r="C23" s="9" t="s">
        <v>60</v>
      </c>
      <c r="D23" s="9" t="s">
        <v>57</v>
      </c>
      <c r="E23" s="9" t="s">
        <v>57</v>
      </c>
      <c r="F23" s="9" t="s">
        <v>61</v>
      </c>
      <c r="G23" s="9" t="s">
        <v>84</v>
      </c>
      <c r="H23" s="9"/>
      <c r="I23" s="5">
        <f t="shared" si="4"/>
        <v>9000</v>
      </c>
      <c r="J23" s="9">
        <v>0</v>
      </c>
      <c r="K23" s="12">
        <f t="shared" si="3"/>
        <v>9000</v>
      </c>
      <c r="L23" s="5">
        <v>900</v>
      </c>
      <c r="M23" s="5">
        <v>900</v>
      </c>
      <c r="N23" s="5">
        <v>900</v>
      </c>
      <c r="O23" s="5">
        <v>900</v>
      </c>
      <c r="P23" s="5">
        <v>900</v>
      </c>
      <c r="Q23" s="5">
        <v>900</v>
      </c>
      <c r="R23" s="5">
        <v>900</v>
      </c>
      <c r="S23" s="5">
        <v>900</v>
      </c>
      <c r="T23" s="5">
        <v>900</v>
      </c>
      <c r="U23" s="5">
        <v>900</v>
      </c>
    </row>
    <row r="24" spans="2:21" ht="77.25" thickBot="1" x14ac:dyDescent="0.3">
      <c r="B24" s="4" t="s">
        <v>40</v>
      </c>
      <c r="C24" s="3" t="s">
        <v>55</v>
      </c>
      <c r="D24" s="3" t="s">
        <v>58</v>
      </c>
      <c r="E24" s="3" t="s">
        <v>62</v>
      </c>
      <c r="F24" s="3" t="s">
        <v>64</v>
      </c>
      <c r="G24" s="3" t="s">
        <v>85</v>
      </c>
      <c r="H24" s="3"/>
      <c r="I24" s="5">
        <f t="shared" si="4"/>
        <v>8000</v>
      </c>
      <c r="J24" s="3">
        <v>0</v>
      </c>
      <c r="K24" s="12">
        <f t="shared" si="3"/>
        <v>8000</v>
      </c>
      <c r="L24" s="5">
        <v>800</v>
      </c>
      <c r="M24" s="5">
        <v>800</v>
      </c>
      <c r="N24" s="5">
        <v>800</v>
      </c>
      <c r="O24" s="5">
        <v>800</v>
      </c>
      <c r="P24" s="5">
        <v>800</v>
      </c>
      <c r="Q24" s="5">
        <v>800</v>
      </c>
      <c r="R24" s="5">
        <v>800</v>
      </c>
      <c r="S24" s="5">
        <v>800</v>
      </c>
      <c r="T24" s="5">
        <v>800</v>
      </c>
      <c r="U24" s="5">
        <v>800</v>
      </c>
    </row>
    <row r="25" spans="2:21" ht="51.75" thickBot="1" x14ac:dyDescent="0.3">
      <c r="B25" s="4" t="s">
        <v>41</v>
      </c>
      <c r="C25" s="3" t="s">
        <v>81</v>
      </c>
      <c r="D25" s="3" t="s">
        <v>81</v>
      </c>
      <c r="E25" s="23" t="s">
        <v>81</v>
      </c>
      <c r="F25" s="3"/>
      <c r="G25" s="3"/>
      <c r="H25" s="3"/>
      <c r="I25" s="24">
        <v>62183</v>
      </c>
      <c r="J25" s="24">
        <v>110677</v>
      </c>
      <c r="K25" s="12">
        <f t="shared" si="3"/>
        <v>172860</v>
      </c>
      <c r="L25" s="24">
        <v>15847</v>
      </c>
      <c r="M25" s="24">
        <v>16150</v>
      </c>
      <c r="N25" s="24">
        <v>16459</v>
      </c>
      <c r="O25" s="24">
        <v>16774</v>
      </c>
      <c r="P25" s="24">
        <v>17096</v>
      </c>
      <c r="Q25" s="24">
        <v>17424</v>
      </c>
      <c r="R25" s="24">
        <v>17759</v>
      </c>
      <c r="S25" s="24">
        <v>18100</v>
      </c>
      <c r="T25" s="24">
        <v>18448</v>
      </c>
      <c r="U25" s="24">
        <v>18803</v>
      </c>
    </row>
    <row r="26" spans="2:21" ht="15.75" thickBot="1" x14ac:dyDescent="0.3">
      <c r="B26" s="4"/>
      <c r="C26" s="3"/>
      <c r="D26" s="3"/>
      <c r="E26" s="3"/>
      <c r="F26" s="3"/>
      <c r="G26" s="3"/>
      <c r="H26" s="3"/>
      <c r="I26" s="3"/>
      <c r="J26" s="3"/>
      <c r="K26" s="3"/>
      <c r="L26" s="5"/>
      <c r="M26" s="5"/>
      <c r="N26" s="5"/>
      <c r="O26" s="5"/>
      <c r="P26" s="5"/>
      <c r="Q26" s="5"/>
      <c r="R26" s="5"/>
      <c r="S26" s="5"/>
      <c r="T26" s="5"/>
      <c r="U26" s="5"/>
    </row>
    <row r="27" spans="2:21" ht="15.75" thickBot="1" x14ac:dyDescent="0.3">
      <c r="B27" s="7" t="s">
        <v>47</v>
      </c>
      <c r="C27" s="3"/>
      <c r="D27" s="3"/>
      <c r="E27" s="3"/>
      <c r="F27" s="3"/>
      <c r="G27" s="3"/>
      <c r="H27" s="3"/>
      <c r="I27" s="8">
        <f>SUM(I16:I26)</f>
        <v>754553.02556111105</v>
      </c>
      <c r="J27" s="8">
        <f t="shared" ref="J27" si="5">SUM(J16:J26)</f>
        <v>110677</v>
      </c>
      <c r="K27" s="12">
        <f>SUM(L27:U27)</f>
        <v>865230.02556111105</v>
      </c>
      <c r="L27" s="8">
        <f t="shared" ref="L27:U27" si="6">SUM(L16:L26)</f>
        <v>82911.814450000005</v>
      </c>
      <c r="M27" s="8">
        <f t="shared" si="6"/>
        <v>76452</v>
      </c>
      <c r="N27" s="8">
        <f t="shared" si="6"/>
        <v>76343</v>
      </c>
      <c r="O27" s="8">
        <f>SUM(O16:O26)</f>
        <v>86570</v>
      </c>
      <c r="P27" s="8">
        <f t="shared" si="6"/>
        <v>87377</v>
      </c>
      <c r="Q27" s="8">
        <f t="shared" si="6"/>
        <v>89742</v>
      </c>
      <c r="R27" s="8">
        <f t="shared" si="6"/>
        <v>89396</v>
      </c>
      <c r="S27" s="8">
        <f t="shared" si="6"/>
        <v>90539</v>
      </c>
      <c r="T27" s="8">
        <f t="shared" si="6"/>
        <v>92049</v>
      </c>
      <c r="U27" s="8">
        <f t="shared" si="6"/>
        <v>93850.211111111115</v>
      </c>
    </row>
    <row r="29" spans="2:21" x14ac:dyDescent="0.25">
      <c r="F29" t="s">
        <v>68</v>
      </c>
      <c r="L29" s="25"/>
      <c r="M29" s="25"/>
    </row>
    <row r="30" spans="2:21" x14ac:dyDescent="0.25">
      <c r="L30" s="25"/>
    </row>
    <row r="31" spans="2:21" x14ac:dyDescent="0.25">
      <c r="F31" s="41" t="s">
        <v>69</v>
      </c>
      <c r="G31" s="42"/>
      <c r="H31" s="43"/>
      <c r="I31" s="41"/>
      <c r="J31" s="42"/>
      <c r="K31" s="43"/>
    </row>
    <row r="32" spans="2:21" x14ac:dyDescent="0.25">
      <c r="F32" s="38" t="s">
        <v>76</v>
      </c>
      <c r="G32" s="39"/>
      <c r="H32" s="40"/>
      <c r="I32" s="16"/>
      <c r="J32" s="17"/>
      <c r="K32" s="18"/>
    </row>
    <row r="33" spans="6:11" x14ac:dyDescent="0.25">
      <c r="F33" s="38" t="s">
        <v>77</v>
      </c>
      <c r="G33" s="39"/>
      <c r="H33" s="40"/>
      <c r="I33" s="16"/>
      <c r="J33" s="17"/>
      <c r="K33" s="18"/>
    </row>
    <row r="34" spans="6:11" x14ac:dyDescent="0.25">
      <c r="F34" s="41"/>
      <c r="G34" s="42"/>
      <c r="H34" s="43"/>
      <c r="I34" s="41" t="s">
        <v>70</v>
      </c>
      <c r="J34" s="42"/>
      <c r="K34" s="43"/>
    </row>
    <row r="35" spans="6:11" x14ac:dyDescent="0.25">
      <c r="F35" s="19"/>
      <c r="G35" s="19"/>
      <c r="H35" s="19"/>
      <c r="I35" s="19"/>
      <c r="J35" s="19"/>
      <c r="K35" s="19"/>
    </row>
    <row r="36" spans="6:11" x14ac:dyDescent="0.25">
      <c r="F36" t="s">
        <v>71</v>
      </c>
    </row>
    <row r="37" spans="6:11" x14ac:dyDescent="0.25">
      <c r="F37" s="44" t="s">
        <v>74</v>
      </c>
      <c r="G37" s="44"/>
      <c r="H37" s="44"/>
      <c r="I37" s="44"/>
      <c r="J37" s="44"/>
      <c r="K37" s="44"/>
    </row>
    <row r="38" spans="6:11" x14ac:dyDescent="0.25">
      <c r="F38" s="30" t="s">
        <v>72</v>
      </c>
      <c r="G38" s="30"/>
      <c r="H38" s="30"/>
      <c r="I38" s="30"/>
      <c r="J38" s="30"/>
      <c r="K38" s="30"/>
    </row>
    <row r="39" spans="6:11" x14ac:dyDescent="0.25">
      <c r="F39" s="31" t="s">
        <v>75</v>
      </c>
      <c r="G39" s="31"/>
    </row>
    <row r="40" spans="6:11" x14ac:dyDescent="0.25">
      <c r="F40" s="20"/>
      <c r="G40" s="20"/>
    </row>
    <row r="41" spans="6:11" x14ac:dyDescent="0.25">
      <c r="F41" t="s">
        <v>73</v>
      </c>
    </row>
  </sheetData>
  <mergeCells count="19">
    <mergeCell ref="F38:K38"/>
    <mergeCell ref="F39:G39"/>
    <mergeCell ref="I7:K8"/>
    <mergeCell ref="L7:U7"/>
    <mergeCell ref="L8:U8"/>
    <mergeCell ref="G7:G9"/>
    <mergeCell ref="H7:H9"/>
    <mergeCell ref="F33:H33"/>
    <mergeCell ref="F32:H32"/>
    <mergeCell ref="F31:H31"/>
    <mergeCell ref="F34:H34"/>
    <mergeCell ref="I34:K34"/>
    <mergeCell ref="I31:K31"/>
    <mergeCell ref="F37:K37"/>
    <mergeCell ref="B7:B9"/>
    <mergeCell ref="C7:C9"/>
    <mergeCell ref="D7:D9"/>
    <mergeCell ref="E7:E9"/>
    <mergeCell ref="F7:F9"/>
  </mergeCells>
  <pageMargins left="0.7" right="0.7" top="0.75" bottom="0.75" header="0.3" footer="0.3"/>
  <pageSetup paperSize="9" orientation="portrait"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2.pielikums</vt:lpstr>
    </vt:vector>
  </TitlesOfParts>
  <Company>Latvenergo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Dainis Orlovs</dc:creator>
  <cp:lastModifiedBy>Agris Kurms</cp:lastModifiedBy>
  <dcterms:created xsi:type="dcterms:W3CDTF">2021-03-11T11:10:42Z</dcterms:created>
  <dcterms:modified xsi:type="dcterms:W3CDTF">2021-07-08T12:45:27Z</dcterms:modified>
</cp:coreProperties>
</file>